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95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1" l="1"/>
  <c r="H24" i="1" s="1"/>
  <c r="D28" i="1"/>
  <c r="H28" i="1"/>
  <c r="D32" i="1"/>
  <c r="H32" i="1" s="1"/>
  <c r="D36" i="1"/>
  <c r="F36" i="1"/>
  <c r="F40" i="1" s="1"/>
  <c r="D61" i="1"/>
  <c r="E61" i="1" s="1"/>
  <c r="E64" i="1" s="1"/>
  <c r="D63" i="1"/>
  <c r="D40" i="1" l="1"/>
  <c r="H40" i="1"/>
  <c r="D64" i="1"/>
  <c r="G7" i="1"/>
  <c r="G9" i="1" s="1"/>
  <c r="H7" i="1"/>
  <c r="H9" i="1" s="1"/>
  <c r="F7" i="1"/>
  <c r="F9" i="1" s="1"/>
</calcChain>
</file>

<file path=xl/sharedStrings.xml><?xml version="1.0" encoding="utf-8"?>
<sst xmlns="http://schemas.openxmlformats.org/spreadsheetml/2006/main" count="58" uniqueCount="52">
  <si>
    <t>DISCUSSION BOARD PROBLEMS - CHAPTER 25</t>
  </si>
  <si>
    <t>PROBLEM 1</t>
  </si>
  <si>
    <t>The condensed product-line income statement for Nueman Tableware Company for the month of December is as follows:</t>
  </si>
  <si>
    <t>Cups</t>
  </si>
  <si>
    <t>Bowls</t>
  </si>
  <si>
    <t>Plates</t>
  </si>
  <si>
    <t>Sales</t>
  </si>
  <si>
    <t>Less: Cost of Goods Sold</t>
  </si>
  <si>
    <t xml:space="preserve">     Gross Profit</t>
  </si>
  <si>
    <t>Less: Selling and Administrative Expenses</t>
  </si>
  <si>
    <t>Fixed Costs are 15% of the cost of goods sold and 40% of the selling and administrative expenses. Nueman Tableware assumes</t>
  </si>
  <si>
    <r>
      <rPr>
        <b/>
        <u/>
        <sz val="11"/>
        <color theme="1"/>
        <rFont val="Calibri"/>
        <family val="2"/>
        <scheme val="minor"/>
      </rPr>
      <t>REQUIRED</t>
    </r>
    <r>
      <rPr>
        <b/>
        <sz val="11"/>
        <color theme="1"/>
        <rFont val="Calibri"/>
        <family val="2"/>
        <scheme val="minor"/>
      </rPr>
      <t xml:space="preserve">: </t>
    </r>
  </si>
  <si>
    <t>2. From your analysis in Requirement 1, should the Cups line be retained?</t>
  </si>
  <si>
    <t>1. Prepare a differential analysis for December to determine if the Cups line should be continued or discontinued.</t>
  </si>
  <si>
    <t>PROBLEM 2</t>
  </si>
  <si>
    <t>Murray Company has an annual plant capacity of 65,000 units, and current production is 45,000 units. Monthly fixed costs are $40,000,</t>
  </si>
  <si>
    <t>under its own brand name. The additional business is not expected to affect the domestic selling price or quantity of sales of Murray</t>
  </si>
  <si>
    <t>Company.</t>
  </si>
  <si>
    <r>
      <t>REQUIRED</t>
    </r>
    <r>
      <rPr>
        <b/>
        <sz val="11"/>
        <color theme="1"/>
        <rFont val="Calibri"/>
        <family val="2"/>
        <scheme val="minor"/>
      </rPr>
      <t xml:space="preserve">: </t>
    </r>
  </si>
  <si>
    <t>offer from Norman Company for 15,000 units of product at $27 per unit. Norman Company will market the product in a foreign country</t>
  </si>
  <si>
    <t>1. Prepare a differential analysis on whether Murray Company should accept or reject Norman  Company's special order.</t>
  </si>
  <si>
    <t>that fixed costs would not be materially affected if the Cups line were discontinued.</t>
  </si>
  <si>
    <r>
      <t xml:space="preserve">      Net Income </t>
    </r>
    <r>
      <rPr>
        <b/>
        <sz val="11"/>
        <color theme="9"/>
        <rFont val="Calibri"/>
        <family val="2"/>
        <scheme val="minor"/>
      </rPr>
      <t>(Loss)</t>
    </r>
  </si>
  <si>
    <t>and variable costs are $25 per unit. The present selling price of its product is $35 per unit. On June 6th, the company received an</t>
  </si>
  <si>
    <t xml:space="preserve">Differential analysis </t>
  </si>
  <si>
    <t>Continue Cups (Alt. 1) or Discontinue Cups (Alt. 2)</t>
  </si>
  <si>
    <t>Continue Cups (Alternative 1)</t>
  </si>
  <si>
    <t>Discontinue Cups (Alternative 2)</t>
  </si>
  <si>
    <t>Differential Effect on Income (Alternative 2)</t>
  </si>
  <si>
    <t>Revenues</t>
  </si>
  <si>
    <t>Costs:</t>
  </si>
  <si>
    <t>Variable cost of goods sold</t>
  </si>
  <si>
    <t>  </t>
  </si>
  <si>
    <t>Variable selling and admin. expenses</t>
  </si>
  <si>
    <t>Fixed costs</t>
  </si>
  <si>
    <t>Income (Loss)</t>
  </si>
  <si>
    <t>(14800*(100-15%)</t>
  </si>
  <si>
    <t>(15400*(100%-40%))</t>
  </si>
  <si>
    <t>((14800*15%)+(15400*40%)</t>
  </si>
  <si>
    <t>If cups discontinued then there is decrease in income of operation by $,5080</t>
  </si>
  <si>
    <t>2)</t>
  </si>
  <si>
    <t>1)</t>
  </si>
  <si>
    <t xml:space="preserve">Solution </t>
  </si>
  <si>
    <t>Differential analysis</t>
  </si>
  <si>
    <t>Reject order (Alternative 1)</t>
  </si>
  <si>
    <t>Accept order (Alternative 2)</t>
  </si>
  <si>
    <t>Differential effect on income</t>
  </si>
  <si>
    <t>Variable manufacturing costs</t>
  </si>
  <si>
    <t>Income (loss)</t>
  </si>
  <si>
    <t>Murray company should accept the special order, as there will be an increase in income by $30000</t>
  </si>
  <si>
    <t>be an increase in income by $30000</t>
  </si>
  <si>
    <t xml:space="preserve">Conclusion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</si>
</sst>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$&quot;#,##0_);[Red]\(&quot;$&quot;#,##0\)"/>
    <numFmt numFmtId="44" formatCode="_(&quot;$&quot;* #,##0.00_);_(&quot;$&quot;* \(#,##0.00\);_(&quot;$&quot;* &quot;-&quot;??_);_(@_)"/>
    <numFmt numFmtId="169" formatCode="_(&quot;$&quot;* #,##0_);_(&quot;$&quot;* \(#,##0\);_(&quot;$&quot;* &quot;-&quot;??_);_(@_)"/>
  </numFmts>
  <fonts count="1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1"/>
      <color theme="9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33333"/>
      <name val="Times New Roman"/>
      <family val="1"/>
    </font>
    <font>
      <sz val="11"/>
      <color theme="1"/>
      <name val="Times New Roman"/>
      <family val="1"/>
    </font>
    <font>
      <b/>
      <sz val="11"/>
      <color rgb="FF333333"/>
      <name val="Times New Roman"/>
      <family val="1"/>
    </font>
    <font>
      <sz val="12"/>
      <color rgb="FF333333"/>
      <name val="Times New Roman"/>
      <family val="1"/>
    </font>
    <font>
      <sz val="12"/>
      <color theme="1"/>
      <name val="Times New Roman"/>
      <family val="1"/>
    </font>
    <font>
      <b/>
      <sz val="12"/>
      <color rgb="FF333333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6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/>
    </xf>
    <xf numFmtId="6" fontId="2" fillId="0" borderId="2" xfId="0" applyNumberFormat="1" applyFont="1" applyBorder="1" applyAlignment="1">
      <alignment horizontal="center"/>
    </xf>
    <xf numFmtId="0" fontId="3" fillId="0" borderId="0" xfId="0" applyFont="1"/>
    <xf numFmtId="0" fontId="7" fillId="0" borderId="0" xfId="0" applyFont="1"/>
    <xf numFmtId="0" fontId="10" fillId="0" borderId="0" xfId="0" applyFont="1"/>
    <xf numFmtId="0" fontId="11" fillId="0" borderId="0" xfId="0" applyFont="1"/>
    <xf numFmtId="0" fontId="11" fillId="2" borderId="0" xfId="0" applyFont="1" applyFill="1" applyBorder="1" applyAlignment="1">
      <alignment vertical="center" wrapText="1"/>
    </xf>
    <xf numFmtId="0" fontId="10" fillId="2" borderId="3" xfId="0" applyFont="1" applyFill="1" applyBorder="1"/>
    <xf numFmtId="0" fontId="9" fillId="2" borderId="3" xfId="0" applyFont="1" applyFill="1" applyBorder="1" applyAlignment="1">
      <alignment vertical="center" wrapText="1"/>
    </xf>
    <xf numFmtId="169" fontId="9" fillId="2" borderId="3" xfId="1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9" fillId="2" borderId="6" xfId="0" applyFont="1" applyFill="1" applyBorder="1" applyAlignment="1">
      <alignment vertical="center" wrapText="1"/>
    </xf>
    <xf numFmtId="0" fontId="12" fillId="0" borderId="0" xfId="0" applyFont="1"/>
    <xf numFmtId="0" fontId="7" fillId="2" borderId="3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vertical="center" wrapText="1"/>
    </xf>
    <xf numFmtId="15" fontId="7" fillId="2" borderId="3" xfId="0" applyNumberFormat="1" applyFont="1" applyFill="1" applyBorder="1" applyAlignment="1">
      <alignment vertical="center" wrapText="1"/>
    </xf>
    <xf numFmtId="0" fontId="7" fillId="2" borderId="3" xfId="0" applyFont="1" applyFill="1" applyBorder="1"/>
    <xf numFmtId="0" fontId="6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6" fontId="7" fillId="2" borderId="3" xfId="0" applyNumberFormat="1" applyFont="1" applyFill="1" applyBorder="1" applyAlignment="1">
      <alignment vertical="center" wrapText="1"/>
    </xf>
    <xf numFmtId="6" fontId="6" fillId="2" borderId="3" xfId="0" applyNumberFormat="1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8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0"/>
  <sheetViews>
    <sheetView tabSelected="1" workbookViewId="0">
      <selection activeCell="M36" sqref="M36"/>
    </sheetView>
  </sheetViews>
  <sheetFormatPr defaultRowHeight="15" x14ac:dyDescent="0.25"/>
  <cols>
    <col min="2" max="2" width="12.42578125" customWidth="1"/>
    <col min="3" max="3" width="11.5703125" customWidth="1"/>
    <col min="4" max="4" width="16.140625" customWidth="1"/>
    <col min="5" max="5" width="14" customWidth="1"/>
    <col min="6" max="6" width="15.140625" customWidth="1"/>
    <col min="7" max="7" width="9" customWidth="1"/>
    <col min="8" max="8" width="17.28515625" customWidth="1"/>
    <col min="14" max="14" width="11.140625" customWidth="1"/>
  </cols>
  <sheetData>
    <row r="1" spans="1:23" x14ac:dyDescent="0.25">
      <c r="A1" s="1" t="s">
        <v>0</v>
      </c>
    </row>
    <row r="2" spans="1:23" ht="18" customHeight="1" x14ac:dyDescent="0.25">
      <c r="A2" s="7" t="s">
        <v>1</v>
      </c>
    </row>
    <row r="3" spans="1:23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U3" s="2"/>
      <c r="V3" s="2"/>
      <c r="W3" s="2"/>
    </row>
    <row r="4" spans="1:23" x14ac:dyDescent="0.25">
      <c r="A4" s="2"/>
      <c r="B4" s="2"/>
      <c r="C4" s="2"/>
      <c r="D4" s="2"/>
      <c r="E4" s="2"/>
      <c r="F4" s="3" t="s">
        <v>3</v>
      </c>
      <c r="G4" s="3" t="s">
        <v>4</v>
      </c>
      <c r="H4" s="3" t="s">
        <v>5</v>
      </c>
      <c r="I4" s="2"/>
      <c r="J4" s="2"/>
      <c r="K4" s="2"/>
      <c r="L4" s="2"/>
      <c r="M4" s="2"/>
      <c r="U4" s="2"/>
      <c r="V4" s="2"/>
      <c r="W4" s="2"/>
    </row>
    <row r="5" spans="1:23" x14ac:dyDescent="0.25">
      <c r="A5" s="2" t="s">
        <v>6</v>
      </c>
      <c r="B5" s="2"/>
      <c r="C5" s="2"/>
      <c r="D5" s="2"/>
      <c r="E5" s="2"/>
      <c r="F5" s="4">
        <v>26900</v>
      </c>
      <c r="G5" s="4">
        <v>65000</v>
      </c>
      <c r="H5" s="4">
        <v>89400</v>
      </c>
      <c r="I5" s="2"/>
      <c r="J5" s="2"/>
      <c r="K5" s="2"/>
      <c r="L5" s="2"/>
      <c r="M5" s="2"/>
      <c r="U5" s="2"/>
      <c r="V5" s="2"/>
      <c r="W5" s="2"/>
    </row>
    <row r="6" spans="1:23" x14ac:dyDescent="0.25">
      <c r="A6" s="1" t="s">
        <v>7</v>
      </c>
      <c r="B6" s="2"/>
      <c r="C6" s="2"/>
      <c r="D6" s="2"/>
      <c r="E6" s="2"/>
      <c r="F6" s="5">
        <v>-14800</v>
      </c>
      <c r="G6" s="5">
        <v>-26300</v>
      </c>
      <c r="H6" s="5">
        <v>-32800</v>
      </c>
      <c r="I6" s="2"/>
      <c r="J6" s="2"/>
      <c r="K6" s="2"/>
      <c r="L6" s="2"/>
      <c r="M6" s="2"/>
      <c r="U6" s="2"/>
      <c r="V6" s="2"/>
      <c r="W6" s="2"/>
    </row>
    <row r="7" spans="1:23" x14ac:dyDescent="0.25">
      <c r="A7" s="2" t="s">
        <v>8</v>
      </c>
      <c r="B7" s="2"/>
      <c r="C7" s="2"/>
      <c r="D7" s="2"/>
      <c r="E7" s="2"/>
      <c r="F7" s="4">
        <f>SUM(F5:F6)</f>
        <v>12100</v>
      </c>
      <c r="G7" s="4">
        <f>SUM(G5:G6)</f>
        <v>38700</v>
      </c>
      <c r="H7" s="4">
        <f>SUM(H5:H6)</f>
        <v>56600</v>
      </c>
      <c r="I7" s="2"/>
      <c r="J7" s="2"/>
      <c r="K7" s="2"/>
      <c r="L7" s="2"/>
      <c r="M7" s="2"/>
      <c r="U7" s="2"/>
      <c r="V7" s="2"/>
      <c r="W7" s="2"/>
    </row>
    <row r="8" spans="1:23" x14ac:dyDescent="0.25">
      <c r="A8" s="1" t="s">
        <v>9</v>
      </c>
      <c r="B8" s="2"/>
      <c r="C8" s="2"/>
      <c r="D8" s="2"/>
      <c r="E8" s="2"/>
      <c r="F8" s="5">
        <v>-15400</v>
      </c>
      <c r="G8" s="5">
        <v>-29400</v>
      </c>
      <c r="H8" s="5">
        <v>-34900</v>
      </c>
      <c r="I8" s="2"/>
      <c r="J8" s="2"/>
      <c r="K8" s="2"/>
      <c r="L8" s="2"/>
      <c r="M8" s="2"/>
      <c r="U8" s="2"/>
      <c r="V8" s="2"/>
      <c r="W8" s="2"/>
    </row>
    <row r="9" spans="1:23" ht="15.75" thickBot="1" x14ac:dyDescent="0.3">
      <c r="A9" s="2" t="s">
        <v>22</v>
      </c>
      <c r="B9" s="2"/>
      <c r="C9" s="2"/>
      <c r="D9" s="2"/>
      <c r="E9" s="2"/>
      <c r="F9" s="6">
        <f>SUM(F7:F8)</f>
        <v>-3300</v>
      </c>
      <c r="G9" s="6">
        <f>SUM(G7:G8)</f>
        <v>9300</v>
      </c>
      <c r="H9" s="6">
        <f>SUM(H7:H8)</f>
        <v>21700</v>
      </c>
      <c r="I9" s="2"/>
      <c r="J9" s="2"/>
      <c r="K9" s="2"/>
      <c r="L9" s="2"/>
      <c r="M9" s="2"/>
      <c r="U9" s="2"/>
      <c r="V9" s="2"/>
      <c r="W9" s="2"/>
    </row>
    <row r="10" spans="1:23" ht="15.75" thickTop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U10" s="2"/>
      <c r="V10" s="2"/>
      <c r="W10" s="2"/>
    </row>
    <row r="11" spans="1:23" x14ac:dyDescent="0.25">
      <c r="A11" s="2" t="s">
        <v>10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U11" s="2"/>
      <c r="V11" s="2"/>
      <c r="W11" s="2"/>
    </row>
    <row r="12" spans="1:23" x14ac:dyDescent="0.25">
      <c r="A12" s="2" t="s">
        <v>21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U12" s="2"/>
      <c r="V12" s="2"/>
      <c r="W12" s="2"/>
    </row>
    <row r="13" spans="1:23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U13" s="2"/>
      <c r="V13" s="2"/>
      <c r="W13" s="2"/>
    </row>
    <row r="14" spans="1:23" x14ac:dyDescent="0.25">
      <c r="A14" s="2" t="s">
        <v>11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U14" s="2"/>
      <c r="V14" s="2"/>
      <c r="W14" s="2"/>
    </row>
    <row r="15" spans="1:23" x14ac:dyDescent="0.25">
      <c r="A15" s="2" t="s">
        <v>13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U15" s="2"/>
      <c r="V15" s="2"/>
      <c r="W15" s="2"/>
    </row>
    <row r="16" spans="1:23" x14ac:dyDescent="0.25">
      <c r="A16" s="2" t="s">
        <v>12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U16" s="2"/>
      <c r="V16" s="2"/>
      <c r="W16" s="2"/>
    </row>
    <row r="17" spans="1:23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U17" s="2"/>
      <c r="V17" s="2"/>
      <c r="W17" s="2"/>
    </row>
    <row r="18" spans="1:23" x14ac:dyDescent="0.25">
      <c r="A18" s="19"/>
      <c r="B18" s="8"/>
      <c r="C18" s="8" t="s">
        <v>41</v>
      </c>
      <c r="D18" s="19" t="s">
        <v>24</v>
      </c>
      <c r="E18" s="8"/>
      <c r="F18" s="8"/>
      <c r="G18" s="8"/>
      <c r="H18" s="8"/>
      <c r="I18" s="2"/>
      <c r="J18" s="2"/>
      <c r="K18" s="2"/>
      <c r="L18" s="2"/>
      <c r="M18" s="2"/>
      <c r="U18" s="2"/>
      <c r="V18" s="2"/>
      <c r="W18" s="2"/>
    </row>
    <row r="19" spans="1:23" x14ac:dyDescent="0.25">
      <c r="A19" s="19"/>
      <c r="B19" s="20" t="s">
        <v>25</v>
      </c>
      <c r="C19" s="20"/>
      <c r="D19" s="20"/>
      <c r="E19" s="20"/>
      <c r="F19" s="20"/>
      <c r="G19" s="20"/>
      <c r="H19" s="20"/>
      <c r="I19" s="2"/>
      <c r="J19" s="2"/>
      <c r="K19" s="2"/>
      <c r="L19" s="2"/>
      <c r="M19" s="2"/>
      <c r="U19" s="2"/>
      <c r="V19" s="2"/>
      <c r="W19" s="2"/>
    </row>
    <row r="20" spans="1:23" x14ac:dyDescent="0.25">
      <c r="A20" s="19"/>
      <c r="B20" s="21"/>
      <c r="C20" s="21"/>
      <c r="D20" s="21"/>
      <c r="E20" s="21"/>
      <c r="F20" s="21"/>
      <c r="G20" s="21"/>
      <c r="H20" s="21"/>
      <c r="I20" s="2"/>
      <c r="J20" s="2"/>
      <c r="K20" s="2"/>
      <c r="L20" s="2"/>
      <c r="M20" s="2"/>
      <c r="U20" s="2"/>
      <c r="V20" s="2"/>
      <c r="W20" s="2"/>
    </row>
    <row r="21" spans="1:23" x14ac:dyDescent="0.25">
      <c r="A21" s="19"/>
      <c r="B21" s="22"/>
      <c r="C21" s="23"/>
      <c r="D21" s="23"/>
      <c r="E21" s="23"/>
      <c r="F21" s="23"/>
      <c r="G21" s="23"/>
      <c r="H21" s="23"/>
      <c r="I21" s="2"/>
      <c r="J21" s="2"/>
      <c r="K21" s="2"/>
      <c r="L21" s="2"/>
      <c r="M21" s="2"/>
      <c r="U21" s="2"/>
      <c r="V21" s="2"/>
      <c r="W21" s="2"/>
    </row>
    <row r="22" spans="1:23" ht="52.5" customHeight="1" x14ac:dyDescent="0.25">
      <c r="A22" s="19"/>
      <c r="B22" s="24"/>
      <c r="C22" s="24"/>
      <c r="D22" s="25" t="s">
        <v>26</v>
      </c>
      <c r="E22" s="24"/>
      <c r="F22" s="25" t="s">
        <v>27</v>
      </c>
      <c r="G22" s="24"/>
      <c r="H22" s="25" t="s">
        <v>28</v>
      </c>
      <c r="I22" s="2"/>
      <c r="J22" s="2"/>
      <c r="K22" s="2"/>
      <c r="L22" s="2"/>
      <c r="M22" s="2"/>
      <c r="U22" s="2"/>
      <c r="V22" s="2"/>
      <c r="W22" s="2"/>
    </row>
    <row r="23" spans="1:23" x14ac:dyDescent="0.25">
      <c r="A23" s="19"/>
      <c r="B23" s="24"/>
      <c r="C23" s="24"/>
      <c r="D23" s="25"/>
      <c r="E23" s="24"/>
      <c r="F23" s="25"/>
      <c r="G23" s="24"/>
      <c r="H23" s="25"/>
      <c r="I23" s="2"/>
      <c r="J23" s="2"/>
      <c r="K23" s="2"/>
      <c r="L23" s="2"/>
      <c r="M23" s="2"/>
      <c r="U23" s="2"/>
      <c r="V23" s="2"/>
      <c r="W23" s="2"/>
    </row>
    <row r="24" spans="1:23" x14ac:dyDescent="0.25">
      <c r="A24" s="19"/>
      <c r="B24" s="25" t="s">
        <v>29</v>
      </c>
      <c r="C24" s="24"/>
      <c r="D24" s="26">
        <f>Sheet1!F5</f>
        <v>26900</v>
      </c>
      <c r="E24" s="24"/>
      <c r="F24" s="26">
        <v>0</v>
      </c>
      <c r="G24" s="24"/>
      <c r="H24" s="26">
        <f>-D24</f>
        <v>-26900</v>
      </c>
      <c r="I24" s="2"/>
      <c r="J24" s="2"/>
      <c r="K24" s="2"/>
      <c r="L24" s="2"/>
      <c r="M24" s="2"/>
      <c r="U24" s="2"/>
      <c r="V24" s="2"/>
      <c r="W24" s="2"/>
    </row>
    <row r="25" spans="1:23" x14ac:dyDescent="0.25">
      <c r="A25" s="19"/>
      <c r="B25" s="25"/>
      <c r="C25" s="24"/>
      <c r="D25" s="25"/>
      <c r="E25" s="24"/>
      <c r="F25" s="25"/>
      <c r="G25" s="24"/>
      <c r="H25" s="25"/>
      <c r="I25" s="2"/>
      <c r="J25" s="2"/>
      <c r="K25" s="2"/>
      <c r="L25" s="2"/>
      <c r="M25" s="2"/>
      <c r="U25" s="2"/>
      <c r="V25" s="2"/>
      <c r="W25" s="2"/>
    </row>
    <row r="26" spans="1:23" x14ac:dyDescent="0.25">
      <c r="A26" s="19"/>
      <c r="B26" s="25" t="s">
        <v>30</v>
      </c>
      <c r="C26" s="24"/>
      <c r="D26" s="24"/>
      <c r="E26" s="24"/>
      <c r="F26" s="24"/>
      <c r="G26" s="24"/>
      <c r="H26" s="24"/>
      <c r="I26" s="2"/>
      <c r="J26" s="2"/>
      <c r="K26" s="2"/>
      <c r="L26" s="2"/>
      <c r="M26" s="2"/>
      <c r="U26" s="2"/>
      <c r="V26" s="2"/>
      <c r="W26" s="2"/>
    </row>
    <row r="27" spans="1:23" x14ac:dyDescent="0.25">
      <c r="A27" s="19"/>
      <c r="B27" s="25"/>
      <c r="C27" s="24"/>
      <c r="D27" s="24"/>
      <c r="E27" s="24"/>
      <c r="F27" s="24"/>
      <c r="G27" s="24"/>
      <c r="H27" s="24"/>
      <c r="I27" s="2"/>
      <c r="J27" s="2"/>
      <c r="K27" s="2"/>
      <c r="L27" s="2"/>
      <c r="M27" s="2"/>
      <c r="U27" s="2"/>
      <c r="V27" s="2"/>
      <c r="W27" s="2"/>
    </row>
    <row r="28" spans="1:23" ht="30" x14ac:dyDescent="0.25">
      <c r="A28" s="19"/>
      <c r="B28" s="25" t="s">
        <v>31</v>
      </c>
      <c r="C28" s="24"/>
      <c r="D28" s="26">
        <f>14800*(100%-15%)</f>
        <v>12580</v>
      </c>
      <c r="E28" s="24"/>
      <c r="F28" s="25" t="s">
        <v>32</v>
      </c>
      <c r="G28" s="24"/>
      <c r="H28" s="27">
        <f>D28</f>
        <v>12580</v>
      </c>
      <c r="I28" s="2"/>
      <c r="J28" s="2"/>
      <c r="K28" s="2"/>
      <c r="L28" s="2"/>
      <c r="M28" s="2"/>
      <c r="U28" s="2"/>
      <c r="V28" s="2"/>
      <c r="W28" s="2"/>
    </row>
    <row r="29" spans="1:23" x14ac:dyDescent="0.25">
      <c r="A29" s="19"/>
      <c r="B29" s="25"/>
      <c r="C29" s="24"/>
      <c r="D29" s="25"/>
      <c r="E29" s="24"/>
      <c r="F29" s="25"/>
      <c r="G29" s="24"/>
      <c r="H29" s="25"/>
      <c r="I29" s="2"/>
      <c r="J29" s="2"/>
      <c r="K29" s="2"/>
      <c r="L29" s="2"/>
      <c r="M29" s="2"/>
      <c r="U29" s="2"/>
      <c r="V29" s="2"/>
      <c r="W29" s="2"/>
    </row>
    <row r="30" spans="1:23" ht="30" x14ac:dyDescent="0.25">
      <c r="A30" s="19"/>
      <c r="B30" s="25"/>
      <c r="C30" s="24"/>
      <c r="D30" s="25" t="s">
        <v>36</v>
      </c>
      <c r="E30" s="24"/>
      <c r="F30" s="25"/>
      <c r="G30" s="24"/>
      <c r="H30" s="25" t="s">
        <v>32</v>
      </c>
      <c r="I30" s="2"/>
      <c r="J30" s="2"/>
      <c r="K30" s="2"/>
      <c r="L30" s="2"/>
      <c r="M30" s="2"/>
      <c r="U30" s="2"/>
      <c r="V30" s="2"/>
      <c r="W30" s="2"/>
    </row>
    <row r="31" spans="1:23" ht="15.75" customHeight="1" x14ac:dyDescent="0.25">
      <c r="A31" s="8"/>
      <c r="B31" s="25"/>
      <c r="C31" s="24"/>
      <c r="D31" s="25"/>
      <c r="E31" s="24"/>
      <c r="F31" s="25"/>
      <c r="G31" s="24"/>
      <c r="H31" s="25"/>
      <c r="K31" s="2"/>
      <c r="L31" s="2"/>
      <c r="M31" s="2"/>
      <c r="U31" s="2"/>
      <c r="V31" s="2"/>
      <c r="W31" s="2"/>
    </row>
    <row r="32" spans="1:23" ht="60" x14ac:dyDescent="0.25">
      <c r="A32" s="8"/>
      <c r="B32" s="25" t="s">
        <v>33</v>
      </c>
      <c r="C32" s="24"/>
      <c r="D32" s="26">
        <f>(15400*(100%-40%))</f>
        <v>9240</v>
      </c>
      <c r="E32" s="24"/>
      <c r="F32" s="25" t="s">
        <v>32</v>
      </c>
      <c r="G32" s="24"/>
      <c r="H32" s="26">
        <f>D32</f>
        <v>9240</v>
      </c>
      <c r="K32" s="2"/>
      <c r="L32" s="2"/>
      <c r="M32" s="2"/>
      <c r="U32" s="2"/>
      <c r="V32" s="2"/>
      <c r="W32" s="2"/>
    </row>
    <row r="33" spans="1:23" x14ac:dyDescent="0.25">
      <c r="A33" s="8"/>
      <c r="B33" s="25"/>
      <c r="C33" s="24"/>
      <c r="D33" s="25"/>
      <c r="E33" s="24"/>
      <c r="F33" s="25"/>
      <c r="G33" s="24"/>
      <c r="H33" s="25"/>
      <c r="K33" s="2"/>
      <c r="L33" s="2"/>
      <c r="M33" s="2"/>
      <c r="U33" s="2"/>
      <c r="V33" s="2"/>
      <c r="W33" s="2"/>
    </row>
    <row r="34" spans="1:23" ht="30" x14ac:dyDescent="0.25">
      <c r="A34" s="8"/>
      <c r="B34" s="25"/>
      <c r="C34" s="24"/>
      <c r="D34" s="25" t="s">
        <v>37</v>
      </c>
      <c r="E34" s="24"/>
      <c r="F34" s="25"/>
      <c r="G34" s="24"/>
      <c r="H34" s="25"/>
      <c r="K34" s="2"/>
      <c r="L34" s="2"/>
      <c r="M34" s="2"/>
      <c r="U34" s="2"/>
      <c r="V34" s="2"/>
      <c r="W34" s="2"/>
    </row>
    <row r="35" spans="1:23" x14ac:dyDescent="0.25">
      <c r="A35" s="8"/>
      <c r="B35" s="25"/>
      <c r="C35" s="24"/>
      <c r="D35" s="25"/>
      <c r="E35" s="24"/>
      <c r="F35" s="25"/>
      <c r="G35" s="24"/>
      <c r="H35" s="25"/>
      <c r="K35" s="2"/>
      <c r="L35" s="2"/>
      <c r="M35" s="2"/>
      <c r="U35" s="2"/>
      <c r="V35" s="2"/>
      <c r="W35" s="2"/>
    </row>
    <row r="36" spans="1:23" x14ac:dyDescent="0.25">
      <c r="A36" s="8"/>
      <c r="B36" s="25" t="s">
        <v>34</v>
      </c>
      <c r="C36" s="24"/>
      <c r="D36" s="26">
        <f>((-Sheet1!F6*15%)+(-Sheet1!F8*40%))</f>
        <v>8380</v>
      </c>
      <c r="E36" s="24"/>
      <c r="F36" s="27">
        <f>D36</f>
        <v>8380</v>
      </c>
      <c r="G36" s="24"/>
      <c r="H36" s="28">
        <v>0</v>
      </c>
      <c r="K36" s="2"/>
      <c r="L36" s="2"/>
      <c r="M36" s="2"/>
      <c r="U36" s="2"/>
      <c r="V36" s="2"/>
      <c r="W36" s="2"/>
    </row>
    <row r="37" spans="1:23" x14ac:dyDescent="0.25">
      <c r="A37" s="8"/>
      <c r="B37" s="25"/>
      <c r="C37" s="24"/>
      <c r="D37" s="25"/>
      <c r="E37" s="24"/>
      <c r="F37" s="25" t="s">
        <v>32</v>
      </c>
      <c r="G37" s="24"/>
      <c r="H37" s="25" t="s">
        <v>32</v>
      </c>
      <c r="K37" s="2"/>
      <c r="L37" s="2"/>
      <c r="M37" s="2"/>
      <c r="U37" s="2"/>
      <c r="V37" s="2"/>
      <c r="W37" s="2"/>
    </row>
    <row r="38" spans="1:23" ht="30" x14ac:dyDescent="0.25">
      <c r="A38" s="8"/>
      <c r="B38" s="25"/>
      <c r="C38" s="24"/>
      <c r="D38" s="25" t="s">
        <v>38</v>
      </c>
      <c r="E38" s="24"/>
      <c r="F38" s="25"/>
      <c r="G38" s="24"/>
      <c r="H38" s="25"/>
      <c r="K38" s="2"/>
      <c r="L38" s="2"/>
      <c r="M38" s="2"/>
      <c r="U38" s="2"/>
      <c r="V38" s="2"/>
      <c r="W38" s="2"/>
    </row>
    <row r="39" spans="1:23" x14ac:dyDescent="0.25">
      <c r="A39" s="8"/>
      <c r="B39" s="25"/>
      <c r="C39" s="24"/>
      <c r="D39" s="25"/>
      <c r="E39" s="24"/>
      <c r="F39" s="25"/>
      <c r="G39" s="24"/>
      <c r="H39" s="25"/>
      <c r="K39" s="2"/>
      <c r="L39" s="2"/>
      <c r="M39" s="2"/>
      <c r="U39" s="2"/>
      <c r="V39" s="2"/>
      <c r="W39" s="2"/>
    </row>
    <row r="40" spans="1:23" ht="30" x14ac:dyDescent="0.25">
      <c r="A40" s="8"/>
      <c r="B40" s="25" t="s">
        <v>35</v>
      </c>
      <c r="C40" s="24"/>
      <c r="D40" s="26">
        <f>D24-(D28+D32+D36)</f>
        <v>-3300</v>
      </c>
      <c r="E40" s="24"/>
      <c r="F40" s="26">
        <f>-F36</f>
        <v>-8380</v>
      </c>
      <c r="G40" s="24"/>
      <c r="H40" s="26">
        <f>H24+H28+H32</f>
        <v>-5080</v>
      </c>
      <c r="K40" s="2"/>
      <c r="L40" s="2"/>
      <c r="M40" s="2"/>
      <c r="U40" s="2"/>
      <c r="V40" s="2"/>
      <c r="W40" s="2"/>
    </row>
    <row r="41" spans="1:23" x14ac:dyDescent="0.25">
      <c r="A41" s="8"/>
      <c r="B41" s="25"/>
      <c r="C41" s="24"/>
      <c r="D41" s="25"/>
      <c r="E41" s="24"/>
      <c r="F41" s="25"/>
      <c r="G41" s="24"/>
      <c r="H41" s="25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5.75" customHeight="1" x14ac:dyDescent="0.25">
      <c r="A42" s="8"/>
      <c r="B42" s="19"/>
      <c r="C42" s="19"/>
      <c r="D42" s="19"/>
      <c r="E42" s="19"/>
      <c r="F42" s="19"/>
      <c r="G42" s="19"/>
      <c r="H42" s="19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x14ac:dyDescent="0.25">
      <c r="A43" s="8"/>
      <c r="B43" s="8"/>
      <c r="C43" s="8" t="s">
        <v>40</v>
      </c>
      <c r="D43" s="19"/>
      <c r="E43" s="19"/>
      <c r="F43" s="19"/>
      <c r="G43" s="19"/>
      <c r="H43" s="19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x14ac:dyDescent="0.25">
      <c r="A44" s="8"/>
      <c r="B44" s="29" t="s">
        <v>39</v>
      </c>
      <c r="C44" s="8"/>
      <c r="D44" s="8"/>
      <c r="E44" s="8"/>
      <c r="F44" s="8"/>
      <c r="G44" s="8"/>
      <c r="H44" s="8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x14ac:dyDescent="0.25"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5.75" customHeight="1" x14ac:dyDescent="0.25"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x14ac:dyDescent="0.25"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5.75" x14ac:dyDescent="0.25">
      <c r="A48" s="7" t="s">
        <v>14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x14ac:dyDescent="0.25">
      <c r="A49" s="2" t="s">
        <v>15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x14ac:dyDescent="0.25">
      <c r="A50" s="2" t="s">
        <v>23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x14ac:dyDescent="0.25">
      <c r="A51" s="2" t="s">
        <v>19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x14ac:dyDescent="0.25">
      <c r="A52" s="2" t="s">
        <v>16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x14ac:dyDescent="0.25">
      <c r="A53" s="2" t="s">
        <v>17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x14ac:dyDescent="0.25">
      <c r="A55" s="1" t="s">
        <v>18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x14ac:dyDescent="0.25">
      <c r="A56" s="2" t="s">
        <v>20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x14ac:dyDescent="0.25">
      <c r="A58" s="2"/>
      <c r="B58" s="2" t="s">
        <v>42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5.75" x14ac:dyDescent="0.25">
      <c r="A59" s="2"/>
      <c r="B59" s="16" t="s">
        <v>43</v>
      </c>
      <c r="C59" s="17"/>
      <c r="D59" s="18"/>
      <c r="E59" s="1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1.5" x14ac:dyDescent="0.25">
      <c r="A60" s="2"/>
      <c r="B60" s="13"/>
      <c r="C60" s="13" t="s">
        <v>44</v>
      </c>
      <c r="D60" s="13" t="s">
        <v>45</v>
      </c>
      <c r="E60" s="13" t="s">
        <v>46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5.75" x14ac:dyDescent="0.25">
      <c r="A61" s="2"/>
      <c r="B61" s="13" t="s">
        <v>29</v>
      </c>
      <c r="C61" s="14">
        <v>0</v>
      </c>
      <c r="D61" s="14">
        <f>15000*27</f>
        <v>405000</v>
      </c>
      <c r="E61" s="14">
        <f>D61</f>
        <v>405000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5.75" x14ac:dyDescent="0.25">
      <c r="A62" s="2"/>
      <c r="B62" s="13" t="s">
        <v>30</v>
      </c>
      <c r="C62" s="14"/>
      <c r="D62" s="14"/>
      <c r="E62" s="14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47.25" x14ac:dyDescent="0.25">
      <c r="A63" s="2"/>
      <c r="B63" s="13" t="s">
        <v>47</v>
      </c>
      <c r="C63" s="14">
        <v>0</v>
      </c>
      <c r="D63" s="14">
        <f>-(15000*25)</f>
        <v>-375000</v>
      </c>
      <c r="E63" s="14">
        <v>-375000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1.5" x14ac:dyDescent="0.25">
      <c r="A64" s="2"/>
      <c r="B64" s="13" t="s">
        <v>48</v>
      </c>
      <c r="C64" s="14">
        <v>0</v>
      </c>
      <c r="D64" s="14">
        <f>D61+D63</f>
        <v>30000</v>
      </c>
      <c r="E64" s="14">
        <f>E61+E63</f>
        <v>30000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5.75" x14ac:dyDescent="0.25">
      <c r="A65" s="2"/>
      <c r="B65" s="13"/>
      <c r="C65" s="13"/>
      <c r="D65" s="13"/>
      <c r="E65" s="1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x14ac:dyDescent="0.25">
      <c r="A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5.75" x14ac:dyDescent="0.25">
      <c r="A67" s="2"/>
      <c r="B67" s="15" t="s">
        <v>51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5.75" x14ac:dyDescent="0.25">
      <c r="A68" s="2"/>
      <c r="B68" s="11" t="s">
        <v>49</v>
      </c>
      <c r="C68" s="11"/>
      <c r="D68" s="11"/>
      <c r="E68" s="11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5.75" x14ac:dyDescent="0.25">
      <c r="A69" s="2"/>
      <c r="B69" s="10" t="s">
        <v>50</v>
      </c>
      <c r="C69" s="9"/>
      <c r="D69" s="9"/>
      <c r="E69" s="9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</sheetData>
  <mergeCells count="29">
    <mergeCell ref="H26:H27"/>
    <mergeCell ref="C28:C31"/>
    <mergeCell ref="E28:E31"/>
    <mergeCell ref="E26:E27"/>
    <mergeCell ref="C36:C39"/>
    <mergeCell ref="E36:E39"/>
    <mergeCell ref="G36:G39"/>
    <mergeCell ref="C40:C41"/>
    <mergeCell ref="E40:E41"/>
    <mergeCell ref="G40:G41"/>
    <mergeCell ref="B20:H20"/>
    <mergeCell ref="B22:B23"/>
    <mergeCell ref="C22:C23"/>
    <mergeCell ref="E22:E23"/>
    <mergeCell ref="G22:G23"/>
    <mergeCell ref="G28:G31"/>
    <mergeCell ref="C24:C25"/>
    <mergeCell ref="E24:E25"/>
    <mergeCell ref="G24:G25"/>
    <mergeCell ref="C26:C27"/>
    <mergeCell ref="C32:C35"/>
    <mergeCell ref="E32:E35"/>
    <mergeCell ref="G32:G35"/>
    <mergeCell ref="F26:F27"/>
    <mergeCell ref="G26:G27"/>
    <mergeCell ref="D26:D27"/>
    <mergeCell ref="B68:E68"/>
    <mergeCell ref="B59:D59"/>
    <mergeCell ref="B19:H19"/>
  </mergeCells>
  <printOptions gridLines="1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"/>
  <sheetViews>
    <sheetView workbookViewId="0">
      <selection sqref="A1:G27"/>
    </sheetView>
  </sheetViews>
  <sheetFormatPr defaultRowHeight="15" x14ac:dyDescent="0.25"/>
  <cols>
    <col min="1" max="1" width="20.5703125" customWidth="1"/>
    <col min="2" max="2" width="5.85546875" customWidth="1"/>
    <col min="3" max="3" width="21.85546875" customWidth="1"/>
    <col min="4" max="4" width="5.7109375" customWidth="1"/>
    <col min="5" max="5" width="17.5703125" customWidth="1"/>
    <col min="6" max="6" width="4.7109375" customWidth="1"/>
    <col min="7" max="7" width="25.42578125" customWidth="1"/>
  </cols>
  <sheetData>
    <row r="5" ht="37.5" customHeigh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9" sqref="A1:D9"/>
    </sheetView>
  </sheetViews>
  <sheetFormatPr defaultRowHeight="15.75" x14ac:dyDescent="0.25"/>
  <cols>
    <col min="1" max="1" width="13.5703125" style="9" customWidth="1"/>
    <col min="2" max="2" width="15.85546875" style="9" customWidth="1"/>
    <col min="3" max="3" width="19.42578125" style="9" customWidth="1"/>
    <col min="4" max="4" width="25.85546875" style="9" customWidth="1"/>
    <col min="5" max="16384" width="9.140625" style="9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admin</cp:lastModifiedBy>
  <dcterms:created xsi:type="dcterms:W3CDTF">2016-08-01T20:44:20Z</dcterms:created>
  <dcterms:modified xsi:type="dcterms:W3CDTF">2020-11-21T02:55:18Z</dcterms:modified>
</cp:coreProperties>
</file>